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20" yWindow="65156" windowWidth="15520" windowHeight="16580" activeTab="1"/>
  </bookViews>
  <sheets>
    <sheet name="Exercise1" sheetId="1" r:id="rId1"/>
    <sheet name="Exercise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<sst xmlns="http://schemas.openxmlformats.org/spreadsheetml/2006/main" count="40" uniqueCount="36">
  <si>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     CPU Time (Sec)</t>
  </si>
  <si>
    <t>System A</t>
  </si>
  <si>
    <t>System B</t>
  </si>
  <si>
    <t>Question: Is System A faster than system B at 90% confidence?</t>
  </si>
  <si>
    <t>Routing Algorithm A</t>
  </si>
  <si>
    <t>Routing Algorithm B</t>
  </si>
  <si>
    <t>Avg. Packet Delay (in msec)</t>
  </si>
  <si>
    <t>Two packet routing algorithms are being evaluated.</t>
  </si>
  <si>
    <t>Experiments were conducted by injecting the same</t>
  </si>
  <si>
    <t>workload in the network and measuring the average</t>
  </si>
  <si>
    <t>end-to-end packet delay. The results of the various</t>
  </si>
  <si>
    <t>experiments are shown in the table above.</t>
  </si>
  <si>
    <t>Can you say with 95% confidence that routing algorithm A</t>
  </si>
  <si>
    <t>is better than algorithm B?</t>
  </si>
  <si>
    <t>A-B</t>
  </si>
  <si>
    <t>Avg. Diff ……………….</t>
  </si>
  <si>
    <t>STD Dev Diff ………</t>
  </si>
  <si>
    <t>alpha</t>
  </si>
  <si>
    <t>95% Confidence interval for the difference:</t>
  </si>
  <si>
    <t>Lower Bound</t>
  </si>
  <si>
    <t>Upper Bound</t>
  </si>
  <si>
    <t>T[1-alpha/2,9-1]</t>
  </si>
  <si>
    <t>The confidence interval for the difference includes zero. We cannot say that A and B are different at the 95% confidence level.</t>
  </si>
  <si>
    <t>na</t>
  </si>
  <si>
    <t>nb</t>
  </si>
  <si>
    <t>xa-bar</t>
  </si>
  <si>
    <t>xb-bar</t>
  </si>
  <si>
    <t>sa</t>
  </si>
  <si>
    <t>sb</t>
  </si>
  <si>
    <t>xa-bar - xb - bar</t>
  </si>
  <si>
    <t>stdev-diff</t>
  </si>
  <si>
    <t>deg-freed</t>
  </si>
  <si>
    <t>90% conf. interval</t>
  </si>
  <si>
    <t>T[1-alpha/2,df]</t>
  </si>
  <si>
    <t>The interval includes zero.</t>
  </si>
  <si>
    <t>There is no signficant statistical difference at the 90% confidence level.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</si>
</sst>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Arial"/>
      <family val="0"/>
    </font>
    <font>
      <b/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13" xfId="0" applyNumberFormat="1" applyFont="1" applyBorder="1" applyAlignment="1">
      <alignment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zoomScale="150" zoomScaleNormal="150" workbookViewId="0" topLeftCell="A1">
      <selection activeCell="A37" sqref="A37"/>
    </sheetView>
  </sheetViews>
  <sheetFormatPr defaultColWidth="8.8515625" defaultRowHeight="12.75"/>
  <sheetData>
    <row r="1" spans="1:4" ht="36.75" thickBot="1">
      <c r="A1" s="18" t="s">
        <v>4</v>
      </c>
      <c r="B1" s="19" t="s">
        <v>5</v>
      </c>
      <c r="C1" s="10"/>
      <c r="D1" s="11"/>
    </row>
    <row r="2" spans="1:4" ht="48.75" thickBot="1">
      <c r="A2" s="12" t="s">
        <v>6</v>
      </c>
      <c r="B2" s="12" t="s">
        <v>6</v>
      </c>
      <c r="C2" s="27" t="s">
        <v>14</v>
      </c>
      <c r="D2" s="11"/>
    </row>
    <row r="3" spans="1:3" ht="12">
      <c r="A3" s="13">
        <v>115</v>
      </c>
      <c r="B3" s="13">
        <v>125.3</v>
      </c>
      <c r="C3" s="26">
        <f>A3-B3</f>
        <v>-10.299999999999997</v>
      </c>
    </row>
    <row r="4" spans="1:3" ht="12">
      <c r="A4" s="13">
        <v>89.3</v>
      </c>
      <c r="B4" s="13">
        <v>97.6</v>
      </c>
      <c r="C4" s="24">
        <f aca="true" t="shared" si="0" ref="C4:C11">A4-B4</f>
        <v>-8.299999999999997</v>
      </c>
    </row>
    <row r="5" spans="1:3" ht="12">
      <c r="A5" s="13">
        <v>102.1</v>
      </c>
      <c r="B5" s="13">
        <v>85.3</v>
      </c>
      <c r="C5" s="24">
        <f t="shared" si="0"/>
        <v>16.799999999999997</v>
      </c>
    </row>
    <row r="6" spans="1:3" ht="12">
      <c r="A6" s="13">
        <v>94.3</v>
      </c>
      <c r="B6" s="13">
        <v>101.3</v>
      </c>
      <c r="C6" s="24">
        <f t="shared" si="0"/>
        <v>-7</v>
      </c>
    </row>
    <row r="7" spans="1:3" ht="12">
      <c r="A7" s="13">
        <v>117.3</v>
      </c>
      <c r="B7" s="13">
        <v>112.7</v>
      </c>
      <c r="C7" s="24">
        <f t="shared" si="0"/>
        <v>4.599999999999994</v>
      </c>
    </row>
    <row r="8" spans="1:4" ht="12">
      <c r="A8" s="13">
        <v>120.3</v>
      </c>
      <c r="B8" s="13">
        <v>87.9</v>
      </c>
      <c r="C8" s="24">
        <f t="shared" si="0"/>
        <v>32.39999999999999</v>
      </c>
      <c r="D8" s="11"/>
    </row>
    <row r="9" spans="1:4" ht="12">
      <c r="A9" s="13">
        <v>98.9</v>
      </c>
      <c r="B9" s="13">
        <v>104.2</v>
      </c>
      <c r="C9" s="24">
        <f t="shared" si="0"/>
        <v>-5.299999999999997</v>
      </c>
      <c r="D9" s="11"/>
    </row>
    <row r="10" spans="1:4" ht="12">
      <c r="A10" s="13">
        <v>87.6</v>
      </c>
      <c r="B10" s="13">
        <v>96.3</v>
      </c>
      <c r="C10" s="24">
        <f t="shared" si="0"/>
        <v>-8.700000000000003</v>
      </c>
      <c r="D10" s="11"/>
    </row>
    <row r="11" spans="1:4" ht="12.75" thickBot="1">
      <c r="A11" s="14">
        <v>104.5</v>
      </c>
      <c r="B11" s="14">
        <v>113.2</v>
      </c>
      <c r="C11" s="25">
        <f t="shared" si="0"/>
        <v>-8.700000000000003</v>
      </c>
      <c r="D11" s="11"/>
    </row>
    <row r="12" spans="1:4" ht="12">
      <c r="A12" s="15" t="s">
        <v>15</v>
      </c>
      <c r="B12" s="15"/>
      <c r="C12" s="20">
        <f>AVERAGE(C3:C11)</f>
        <v>0.6111111111111095</v>
      </c>
      <c r="D12" s="11"/>
    </row>
    <row r="13" spans="1:4" ht="12">
      <c r="A13" s="15" t="s">
        <v>16</v>
      </c>
      <c r="B13" s="15"/>
      <c r="C13" s="21">
        <f>STDEV(C3:C11)</f>
        <v>14.803922152967134</v>
      </c>
      <c r="D13" s="11"/>
    </row>
    <row r="14" spans="1:4" ht="12">
      <c r="A14" s="15" t="s">
        <v>17</v>
      </c>
      <c r="B14" s="15"/>
      <c r="C14" s="22">
        <f>1-0.95</f>
        <v>0.050000000000000044</v>
      </c>
      <c r="D14" s="11"/>
    </row>
    <row r="15" spans="1:4" ht="12">
      <c r="A15" s="15" t="s">
        <v>21</v>
      </c>
      <c r="B15" s="15"/>
      <c r="C15" s="23">
        <f>TINV(C14,9-1)</f>
        <v>2.3060041352041662</v>
      </c>
      <c r="D15" s="11"/>
    </row>
    <row r="16" spans="1:4" ht="12">
      <c r="A16" s="15"/>
      <c r="B16" s="15"/>
      <c r="C16" s="11"/>
      <c r="D16" s="11"/>
    </row>
    <row r="17" spans="1:4" ht="12">
      <c r="A17" s="11" t="s">
        <v>7</v>
      </c>
      <c r="B17" s="15"/>
      <c r="C17" s="11"/>
      <c r="D17" s="11"/>
    </row>
    <row r="18" spans="1:4" ht="12">
      <c r="A18" s="11" t="s">
        <v>8</v>
      </c>
      <c r="B18" s="15"/>
      <c r="C18" s="11"/>
      <c r="D18" s="11"/>
    </row>
    <row r="19" spans="1:4" ht="12">
      <c r="A19" s="11" t="s">
        <v>9</v>
      </c>
      <c r="B19" s="15"/>
      <c r="C19" s="11"/>
      <c r="D19" s="11"/>
    </row>
    <row r="20" spans="1:4" ht="12">
      <c r="A20" s="16" t="s">
        <v>10</v>
      </c>
      <c r="B20" s="17"/>
      <c r="C20" s="11"/>
      <c r="D20" s="11"/>
    </row>
    <row r="21" spans="1:4" ht="12">
      <c r="A21" s="16" t="s">
        <v>11</v>
      </c>
      <c r="B21" s="11"/>
      <c r="C21" s="11"/>
      <c r="D21" s="11"/>
    </row>
    <row r="22" spans="1:4" ht="12">
      <c r="A22" s="11"/>
      <c r="B22" s="11"/>
      <c r="C22" s="11"/>
      <c r="D22" s="11"/>
    </row>
    <row r="23" spans="1:4" ht="12">
      <c r="A23" s="16" t="s">
        <v>12</v>
      </c>
      <c r="B23" s="11"/>
      <c r="C23" s="11"/>
      <c r="D23" s="11"/>
    </row>
    <row r="24" spans="1:4" ht="12">
      <c r="A24" s="16" t="s">
        <v>13</v>
      </c>
      <c r="B24" s="11"/>
      <c r="C24" s="11"/>
      <c r="D24" s="11"/>
    </row>
    <row r="27" ht="12">
      <c r="A27" t="s">
        <v>18</v>
      </c>
    </row>
    <row r="28" spans="1:3" ht="12">
      <c r="A28" t="s">
        <v>19</v>
      </c>
      <c r="C28">
        <f>C12-C15*C13/SQRT(9)</f>
        <v>-10.768190789549816</v>
      </c>
    </row>
    <row r="29" spans="1:3" ht="12">
      <c r="A29" t="s">
        <v>20</v>
      </c>
      <c r="C29">
        <f>C12+C15*C13/SQRT(9)</f>
        <v>11.990413011772034</v>
      </c>
    </row>
    <row r="31" ht="12">
      <c r="A31" s="44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50" zoomScaleNormal="150" workbookViewId="0" topLeftCell="A1">
      <selection activeCell="D21" sqref="D21"/>
    </sheetView>
  </sheetViews>
  <sheetFormatPr defaultColWidth="8.8515625" defaultRowHeight="12.75"/>
  <sheetData>
    <row r="1" spans="1:4" ht="12.75" thickBot="1">
      <c r="A1" s="8" t="s">
        <v>0</v>
      </c>
      <c r="D1" s="9" t="s">
        <v>3</v>
      </c>
    </row>
    <row r="2" spans="1:2" ht="12.75" thickBot="1">
      <c r="A2" s="4" t="s">
        <v>1</v>
      </c>
      <c r="B2" s="5" t="s">
        <v>2</v>
      </c>
    </row>
    <row r="3" spans="1:5" ht="12">
      <c r="A3" s="2">
        <v>1.3779321549179964</v>
      </c>
      <c r="B3" s="6">
        <v>0.9583898129104178</v>
      </c>
      <c r="D3" s="28" t="s">
        <v>23</v>
      </c>
      <c r="E3" s="28">
        <f>COUNT(A3:A26)</f>
        <v>24</v>
      </c>
    </row>
    <row r="4" spans="1:5" ht="12">
      <c r="A4" s="2">
        <v>0.04566746554362684</v>
      </c>
      <c r="B4" s="6">
        <v>0.5726389457805467</v>
      </c>
      <c r="D4" s="28" t="s">
        <v>24</v>
      </c>
      <c r="E4" s="28">
        <f>COUNT(B3:B31)</f>
        <v>29</v>
      </c>
    </row>
    <row r="5" spans="1:5" ht="12">
      <c r="A5" s="2">
        <v>1.4415183623468426</v>
      </c>
      <c r="B5" s="6">
        <v>1.3914926902284461</v>
      </c>
      <c r="D5" s="28" t="s">
        <v>25</v>
      </c>
      <c r="E5" s="29">
        <f>AVERAGE(A3:A26)</f>
        <v>2.1719385001807283</v>
      </c>
    </row>
    <row r="6" spans="1:5" ht="12">
      <c r="A6" s="2">
        <v>1.3588789869304143</v>
      </c>
      <c r="B6" s="6">
        <v>0.8075139209321812</v>
      </c>
      <c r="D6" s="28" t="s">
        <v>26</v>
      </c>
      <c r="E6" s="29">
        <f>AVERAGE(B3:B31)</f>
        <v>1.9642058841162329</v>
      </c>
    </row>
    <row r="7" spans="1:5" ht="12">
      <c r="A7" s="2">
        <v>0.6897517252641203</v>
      </c>
      <c r="B7" s="6">
        <v>0.13444536484012382</v>
      </c>
      <c r="D7" s="28" t="s">
        <v>27</v>
      </c>
      <c r="E7" s="28">
        <f>SQRT((SUMSQ(A3:A26)-(E3*E5^2))/(E3-1))</f>
        <v>2.0142395954882835</v>
      </c>
    </row>
    <row r="8" spans="1:5" ht="12.75" thickBot="1">
      <c r="A8" s="2">
        <v>0.7075987914427612</v>
      </c>
      <c r="B8" s="6">
        <v>0.12766763075863616</v>
      </c>
      <c r="D8" s="30" t="s">
        <v>28</v>
      </c>
      <c r="E8" s="30">
        <f>SQRT((SUMSQ(B3:B31)-(E4*E6^2))/(E4-1))</f>
        <v>2.7233104604362968</v>
      </c>
    </row>
    <row r="9" spans="1:6" ht="12">
      <c r="A9" s="2">
        <v>3.908294679424337</v>
      </c>
      <c r="B9" s="6">
        <v>1.8031901111487778</v>
      </c>
      <c r="D9" s="31" t="s">
        <v>29</v>
      </c>
      <c r="E9" s="37"/>
      <c r="F9" s="39">
        <f>E5-E6</f>
        <v>0.20773261606449545</v>
      </c>
    </row>
    <row r="10" spans="1:6" ht="12">
      <c r="A10" s="2">
        <v>2.20808978202536</v>
      </c>
      <c r="B10" s="6">
        <v>1.2047956699863929</v>
      </c>
      <c r="D10" s="33" t="s">
        <v>30</v>
      </c>
      <c r="E10" s="11"/>
      <c r="F10" s="40">
        <f>SQRT((E7^2/E3)+(E8^2/E4))</f>
        <v>0.6517568543293851</v>
      </c>
    </row>
    <row r="11" spans="1:6" ht="12.75" thickBot="1">
      <c r="A11" s="2">
        <v>0.9244296901352317</v>
      </c>
      <c r="B11" s="6">
        <v>9.594873322704121</v>
      </c>
      <c r="D11" s="35" t="s">
        <v>31</v>
      </c>
      <c r="E11" s="38"/>
      <c r="F11" s="41">
        <f>(F10^4)/((E7^2/E3)^2/(E3-1)+(E8^2/E4)^2/(E4-1))-2</f>
        <v>48.42746532247378</v>
      </c>
    </row>
    <row r="12" spans="1:2" ht="12.75" thickBot="1">
      <c r="A12" s="2">
        <v>6.577003885252571</v>
      </c>
      <c r="B12" s="6">
        <v>4.910728197622262</v>
      </c>
    </row>
    <row r="13" spans="1:6" ht="12">
      <c r="A13" s="2">
        <v>4.477520475472866</v>
      </c>
      <c r="B13" s="6">
        <v>0.2834037204209209</v>
      </c>
      <c r="D13" s="31" t="s">
        <v>17</v>
      </c>
      <c r="E13" s="32"/>
      <c r="F13" s="42">
        <f>1-0.9</f>
        <v>0.09999999999999998</v>
      </c>
    </row>
    <row r="14" spans="1:8" ht="12">
      <c r="A14" s="2">
        <v>4.6198963718202375</v>
      </c>
      <c r="B14" s="6">
        <v>0.38414438206036633</v>
      </c>
      <c r="D14" s="33" t="s">
        <v>33</v>
      </c>
      <c r="E14" s="34"/>
      <c r="F14" s="40">
        <f>TINV(F13,ROUND(F11,0))</f>
        <v>1.6772241961243386</v>
      </c>
      <c r="H14">
        <f>ROUND(F11,0)</f>
        <v>48</v>
      </c>
    </row>
    <row r="15" spans="1:6" ht="12">
      <c r="A15" s="2">
        <v>0.17751266153309206</v>
      </c>
      <c r="B15" s="6">
        <v>0.08123371312819641</v>
      </c>
      <c r="D15" s="33" t="s">
        <v>32</v>
      </c>
      <c r="E15" s="34"/>
      <c r="F15" s="40"/>
    </row>
    <row r="16" spans="1:6" ht="12">
      <c r="A16" s="2">
        <v>0.33540176010005507</v>
      </c>
      <c r="B16" s="6">
        <v>2.1362268924190824</v>
      </c>
      <c r="D16" s="33" t="s">
        <v>19</v>
      </c>
      <c r="E16" s="34"/>
      <c r="F16" s="40">
        <f>F9-F14*F10</f>
        <v>-0.8854097500066351</v>
      </c>
    </row>
    <row r="17" spans="1:6" ht="12.75" thickBot="1">
      <c r="A17" s="2">
        <v>0.3686872901576573</v>
      </c>
      <c r="B17" s="6">
        <v>4.639625852517809</v>
      </c>
      <c r="D17" s="35" t="s">
        <v>20</v>
      </c>
      <c r="E17" s="36"/>
      <c r="F17" s="41">
        <f>F9+F14*F10</f>
        <v>1.300874982135626</v>
      </c>
    </row>
    <row r="18" spans="1:2" ht="12">
      <c r="A18" s="2">
        <v>0.09559549966024408</v>
      </c>
      <c r="B18" s="6">
        <v>1.0127337846442785</v>
      </c>
    </row>
    <row r="19" spans="1:5" ht="12">
      <c r="A19" s="2">
        <v>1.2115874084218223</v>
      </c>
      <c r="B19" s="6">
        <v>2.9434393425330194</v>
      </c>
      <c r="D19" s="43" t="s">
        <v>34</v>
      </c>
      <c r="E19" s="43"/>
    </row>
    <row r="20" spans="1:5" ht="12">
      <c r="A20" s="2">
        <v>3.8813923432732937</v>
      </c>
      <c r="B20" s="6">
        <v>1.0843992758610637</v>
      </c>
      <c r="D20" s="43" t="s">
        <v>35</v>
      </c>
      <c r="E20" s="43"/>
    </row>
    <row r="21" spans="1:2" ht="12">
      <c r="A21" s="2">
        <v>0.2922263679807928</v>
      </c>
      <c r="B21" s="6">
        <v>0.7859965503274368</v>
      </c>
    </row>
    <row r="22" spans="1:2" ht="12">
      <c r="A22" s="2">
        <v>3.0969652192963886</v>
      </c>
      <c r="B22" s="6">
        <v>2.1536239877258945</v>
      </c>
    </row>
    <row r="23" spans="1:2" ht="12">
      <c r="A23" s="2">
        <v>3.215009039594268</v>
      </c>
      <c r="B23" s="6">
        <v>1.4947996338584293</v>
      </c>
    </row>
    <row r="24" spans="1:2" ht="12">
      <c r="A24" s="2">
        <v>1.2879523273713291</v>
      </c>
      <c r="B24" s="6">
        <v>11.73462798590175</v>
      </c>
    </row>
    <row r="25" spans="1:2" ht="12">
      <c r="A25" s="2">
        <v>3.0046119749556137</v>
      </c>
      <c r="B25" s="6">
        <v>0.9436204637190122</v>
      </c>
    </row>
    <row r="26" spans="1:2" ht="12">
      <c r="A26" s="2">
        <v>6.8229997414165595</v>
      </c>
      <c r="B26" s="6">
        <v>3.1110674578198854</v>
      </c>
    </row>
    <row r="27" spans="1:2" ht="12">
      <c r="A27" s="2"/>
      <c r="B27" s="6">
        <v>0.7477926191085355</v>
      </c>
    </row>
    <row r="28" spans="1:2" ht="12">
      <c r="A28" s="2"/>
      <c r="B28" s="6">
        <v>0.3844717366841809</v>
      </c>
    </row>
    <row r="29" spans="1:2" ht="12">
      <c r="A29" s="2"/>
      <c r="B29" s="6">
        <v>0.23544720701513108</v>
      </c>
    </row>
    <row r="30" spans="1:2" ht="12">
      <c r="A30" s="2"/>
      <c r="B30" s="6">
        <v>0.9950849023062054</v>
      </c>
    </row>
    <row r="31" spans="1:2" ht="12.75" thickBot="1">
      <c r="A31" s="3"/>
      <c r="B31" s="7">
        <v>0.30449546440764214</v>
      </c>
    </row>
    <row r="32" spans="1:2" ht="12">
      <c r="A32" s="1"/>
      <c r="B32" s="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Menasce</dc:creator>
  <cp:keywords/>
  <dc:description/>
  <cp:lastModifiedBy>daniel menasce</cp:lastModifiedBy>
  <dcterms:created xsi:type="dcterms:W3CDTF">2002-09-18T04:22:12Z</dcterms:created>
  <dcterms:modified xsi:type="dcterms:W3CDTF">2016-09-27T21:49:16Z</dcterms:modified>
  <cp:category/>
  <cp:version/>
  <cp:contentType/>
  <cp:contentStatus/>
</cp:coreProperties>
</file>